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2決算\R040111熊野町【0201〆】公営企業に係る経営比較分析表（R2年度決算）の分析等について（依頼）\02 各課照会\下水\"/>
    </mc:Choice>
  </mc:AlternateContent>
  <xr:revisionPtr revIDLastSave="0" documentId="13_ncr:1_{5E01BD88-FE22-4B08-BDBE-6B44A129A726}" xr6:coauthVersionLast="36" xr6:coauthVersionMax="36" xr10:uidLastSave="{00000000-0000-0000-0000-000000000000}"/>
  <workbookProtection workbookAlgorithmName="SHA-512" workbookHashValue="7wSeXxBJxqA90rOBT/eaYEtPBlGlsHTVHx4KZtWVcJY2Va5vAMf015vlN0g55OG29WOFooOwSQNe0GD6LaPfxQ==" workbookSaltValue="E6b43xvcLQb7MU4jTFCEb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<sst xmlns="http://schemas.openxmlformats.org/spreadsheetml/2006/main" count="241" uniqueCount="116">
  <si>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1④</t>
  </si>
  <si>
    <t>広島県　熊野町</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</si>
  <si>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</si>
  <si>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</si>
  <si>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</si>
  <si>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</si>
  <si>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</si>
  <si>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</si>
  <si>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</si>
  <si>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</si>
  <si>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</si>
  <si>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</si>
  <si>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</si>
  <si>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</si>
  <si>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</si>
  <si>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</si>
  <si>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</si>
  <si>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</si>
  <si>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</si>
  <si>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</si>
  <si>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</si>
  <si>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</si>
  <si>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</si>
  <si>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</si>
  <si>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</si>
  <si>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</si>
  <si>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</si>
  <si>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</si>
  <si>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</si>
  <si>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</si>
  <si>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</si>
  <si>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</si>
  <si>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</si>
  <si>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</si>
  <si>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</si>
  <si>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</si>
  <si>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</si>
  <si>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</si>
  <si>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</si>
  <si>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</si>
  <si>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</si>
  <si>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</si>
  <si>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</si>
  <si>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</si>
  <si>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</si>
  <si>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</si>
  <si>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</si>
  <si>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</si>
  <si>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</si>
  <si>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</si>
  <si>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</si>
  <si>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</si>
  <si>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</si>
  <si>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</si>
  <si>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</si>
  <si>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</si>
  <si>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</si>
  <si>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</si>
  <si>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</si>
  <si>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</si>
  <si>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</si>
  <si>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</si>
  <si>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</si>
  <si>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</si>
  <si>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</si>
  <si>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</si>
  <si>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</si>
  <si>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</si>
  <si>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</si>
  <si>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</si>
  <si>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</si>
  <si>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</si>
  <si>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</si>
  <si>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</si>
  <si>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</si>
  <si>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</si>
  <si>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</si>
  <si>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</si>
  <si>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</si>
  <si>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</si>
  <si>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</si>
  <si>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</si>
  <si>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</si>
  <si>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</si>
  <si>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</si>
  <si>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</si>
  <si>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</si>
  <si>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</si>
  <si>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</si>
  <si>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</si>
  <si>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</si>
  <si>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</si>
  <si>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</si>
  <si>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</si>
  <si>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</si>
  <si>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</si>
  <si>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</si>
  <si>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</si>
  <si>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</si>
  <si>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</si>
  <si>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</si>
  <si>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</si>
  <si>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</si>
  <si>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</si>
  <si>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</si>
  <si>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</si>
  <si>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</si>
  <si>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</si>
  <si>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</si>
  <si>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</si>
  <si>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</si>
  <si>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</si>
  <si>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</si>
  <si>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に対し管内調査を実施し、平成29年度に修繕・改築策計画を定め、令和元年度から改築更新工事に着手した。また、他の整備地区においてもストックマネジメント計画に基づき点検及び調査を実施し更新計画を定めていく。</t>
  </si>
  <si>
    <t>熊野町の下水道整備事業は、概ね整備は終了したといってもよい状況となっている。しかしながら、昭和40年代に整備した管渠が改築更新時期を迎えており、管渠の老朽化に起因する不明水量の増加も見受けられるため、令和元年度から改築更新事業に着手したところである。今後、管渠の延命化に努めるとともに、事業費の平準化を行う必要がある。各指標とも前年度と比べて大きな変動はないが、依然として大規模な普及拡大が見込めないことや人口減少等による使用料の減収が予想されることから、収入の確保に加え更なる経費節減が求められる。そのためにも下水道使用料の適正化及び効率的な事業運営を図るため、令和4年度から地方公営企業会計の適用により資産及びコストを含む全体の経営状況を把握するとともに、中長期的な視点に基づく経営戦略の策定等を通じ経営基盤の強化と財政マネジメントの向上に取り組んでいる。</t>
    <rPh sb="282" eb="284">
      <t>レイワ</t>
    </rPh>
    <rPh sb="285" eb="286">
      <t>ネン</t>
    </rPh>
    <rPh sb="286" eb="287">
      <t>ド</t>
    </rPh>
    <phoneticPr fontId="1"/>
  </si>
  <si>
    <t>①指標が１００％を下回っており不足分は一般会計からの繰入金を財源にしている状況である。使用料収入によって回収すべき経費を賄いきれておらず、令和４年度から地方公営企業会計の適用により、経営状況や財政状況を的確に把握することで、経営の健全化、計画性・透明性の向上により、更なる経営改善に取り組む必要がある。
④平均値を下回っているが、施設整備をほぼ終えたことで近年建設改良費は減少傾向にあるものの、地方債償還金が起債発行額を上回っている。ただし、今後施設の老朽管更新に要する費用が見込まれるため、地方債の償還計画の見直し等により経費削減を図る必要がある。
⑤指標が１００％に達しているが，今後、老朽化に伴う管渠の修繕費の増加及び改築更新等の整備が必要となることから、更なる使用料の適正化と汚水処理費等の経費削減が必要となる。
⑥平均値を下回っているが、人口減少、節水機器の普及による収入の減、また、施設の老朽化に伴う修繕費の増加により、指標上昇の可能性があるため、投資の効率化や維持管理費の削減、接続率の向上による有収水量を増加させる取組といった経営改善が必要である。
⑧高い水準となっている。今後整備を進めていく区域においても確実に下水道へ接続するように推進していく。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</si>
</sst>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0.13</c:v>
                </c:pt>
                <c:pt idx="4">
                  <c:v>0</c:v>
                </c:pt>
              </c:numCache>
            </c:numRef>
          </c:val>
          <c:extLst>
            <c:ext xmlns:c16="http://schemas.microsoft.com/office/drawing/2014/chart" uri="{C3380CC4-5D6E-409C-BE32-E72D297353CC}">
              <c16:uniqueId val="{00000000-7AA3-46A8-AF32-F6DEEB5F8D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7AA3-46A8-AF32-F6DEEB5F8D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66.81</c:v>
                </c:pt>
                <c:pt idx="1">
                  <c:v>76.02</c:v>
                </c:pt>
                <c:pt idx="2">
                  <c:v>75.510000000000005</c:v>
                </c:pt>
                <c:pt idx="3">
                  <c:v>76.83</c:v>
                </c:pt>
                <c:pt idx="4">
                  <c:v>72.849999999999994</c:v>
                </c:pt>
              </c:numCache>
            </c:numRef>
          </c:val>
          <c:extLst>
            <c:ext xmlns:c16="http://schemas.microsoft.com/office/drawing/2014/chart" uri="{C3380CC4-5D6E-409C-BE32-E72D297353CC}">
              <c16:uniqueId val="{00000000-C223-4D88-B6ED-138CF5ED5E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3-4D88-B6ED-138CF5ED5E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2-44E6-924D-6059F785C2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2-44E6-924D-6059F785C2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B-4FB6-BACF-00257FA9A8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B-4FB6-BACF-00257FA9A8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9-41FA-8EB0-F6FEF243A3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9-41FA-8EB0-F6FEF243A3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6-4020-80F8-AF1B6B81CE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6-4020-80F8-AF1B6B81CE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1019.07</c:v>
                </c:pt>
                <c:pt idx="1">
                  <c:v>813.33</c:v>
                </c:pt>
                <c:pt idx="2">
                  <c:v>757.51</c:v>
                </c:pt>
                <c:pt idx="3">
                  <c:v>735.19</c:v>
                </c:pt>
                <c:pt idx="4">
                  <c:v>815.02</c:v>
                </c:pt>
              </c:numCache>
            </c:numRef>
          </c:val>
          <c:extLst>
            <c:ext xmlns:c16="http://schemas.microsoft.com/office/drawing/2014/chart" uri="{C3380CC4-5D6E-409C-BE32-E72D297353CC}">
              <c16:uniqueId val="{00000000-674D-43EA-AF82-68C3DE76FD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674D-43EA-AF82-68C3DE76FD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79.11</c:v>
                </c:pt>
                <c:pt idx="1">
                  <c:v>100</c:v>
                </c:pt>
                <c:pt idx="2">
                  <c:v>100</c:v>
                </c:pt>
                <c:pt idx="3">
                  <c:v>100</c:v>
                </c:pt>
                <c:pt idx="4">
                  <c:v>100</c:v>
                </c:pt>
              </c:numCache>
            </c:numRef>
          </c:val>
          <c:extLst>
            <c:ext xmlns:c16="http://schemas.microsoft.com/office/drawing/2014/chart" uri="{C3380CC4-5D6E-409C-BE32-E72D297353CC}">
              <c16:uniqueId val="{00000000-B6A6-4B94-96FF-A3B2D273E9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B6A6-4B94-96FF-A3B2D273E9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190.22</c:v>
                </c:pt>
                <c:pt idx="1">
                  <c:v>150.18</c:v>
                </c:pt>
                <c:pt idx="2">
                  <c:v>150.28</c:v>
                </c:pt>
                <c:pt idx="3">
                  <c:v>151.71</c:v>
                </c:pt>
                <c:pt idx="4">
                  <c:v>152.16999999999999</c:v>
                </c:pt>
              </c:numCache>
            </c:numRef>
          </c:val>
          <c:extLst>
            <c:ext xmlns:c16="http://schemas.microsoft.com/office/drawing/2014/chart" uri="{C3380CC4-5D6E-409C-BE32-E72D297353CC}">
              <c16:uniqueId val="{00000000-3A3E-4893-9393-B4B044F5E0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3A3E-4893-9393-B4B044F5E0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D1-450E-99C8-EFCC1F30B6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D6D1-450E-99C8-EFCC1F30B6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96.61</c:v>
                </c:pt>
                <c:pt idx="1">
                  <c:v>96.83</c:v>
                </c:pt>
                <c:pt idx="2">
                  <c:v>97</c:v>
                </c:pt>
                <c:pt idx="3">
                  <c:v>96.98</c:v>
                </c:pt>
                <c:pt idx="4">
                  <c:v>97.14</c:v>
                </c:pt>
              </c:numCache>
            </c:numRef>
          </c:val>
          <c:extLst>
            <c:ext xmlns:c16="http://schemas.microsoft.com/office/drawing/2014/chart" uri="{C3380CC4-5D6E-409C-BE32-E72D297353CC}">
              <c16:uniqueId val="{00000000-491F-48A0-9A6C-7ECC87612B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491F-48A0-9A6C-7ECC87612B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広島県　熊野町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4</v>
      </c>
      <c r="C7" s="44"/>
      <c r="D7" s="44"/>
      <c r="E7" s="44"/>
      <c r="F7" s="44"/>
      <c r="G7" s="44"/>
      <c r="H7" s="44"/>
      <c r="I7" s="44" t="s">
        <v>13</v>
      </c>
      <c r="J7" s="44"/>
      <c r="K7" s="44"/>
      <c r="L7" s="44"/>
      <c r="M7" s="44"/>
      <c r="N7" s="44"/>
      <c r="O7" s="44"/>
      <c r="P7" s="44" t="s">
        <v>5</v>
      </c>
      <c r="Q7" s="44"/>
      <c r="R7" s="44"/>
      <c r="S7" s="44"/>
      <c r="T7" s="44"/>
      <c r="U7" s="44"/>
      <c r="V7" s="44"/>
      <c r="W7" s="44" t="s">
        <v>15</v>
      </c>
      <c r="X7" s="44"/>
      <c r="Y7" s="44"/>
      <c r="Z7" s="44"/>
      <c r="AA7" s="44"/>
      <c r="AB7" s="44"/>
      <c r="AC7" s="44"/>
      <c r="AD7" s="44" t="s">
        <v>8</v>
      </c>
      <c r="AE7" s="44"/>
      <c r="AF7" s="44"/>
      <c r="AG7" s="44"/>
      <c r="AH7" s="44"/>
      <c r="AI7" s="44"/>
      <c r="AJ7" s="44"/>
      <c r="AK7" s="3"/>
      <c r="AL7" s="44" t="s">
        <v>17</v>
      </c>
      <c r="AM7" s="44"/>
      <c r="AN7" s="44"/>
      <c r="AO7" s="44"/>
      <c r="AP7" s="44"/>
      <c r="AQ7" s="44"/>
      <c r="AR7" s="44"/>
      <c r="AS7" s="44"/>
      <c r="AT7" s="44" t="s">
        <v>9</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23711</v>
      </c>
      <c r="AM8" s="47"/>
      <c r="AN8" s="47"/>
      <c r="AO8" s="47"/>
      <c r="AP8" s="47"/>
      <c r="AQ8" s="47"/>
      <c r="AR8" s="47"/>
      <c r="AS8" s="47"/>
      <c r="AT8" s="48">
        <f>データ!T6</f>
        <v>33.76</v>
      </c>
      <c r="AU8" s="48"/>
      <c r="AV8" s="48"/>
      <c r="AW8" s="48"/>
      <c r="AX8" s="48"/>
      <c r="AY8" s="48"/>
      <c r="AZ8" s="48"/>
      <c r="BA8" s="48"/>
      <c r="BB8" s="48">
        <f>データ!U6</f>
        <v>702.34</v>
      </c>
      <c r="BC8" s="48"/>
      <c r="BD8" s="48"/>
      <c r="BE8" s="48"/>
      <c r="BF8" s="48"/>
      <c r="BG8" s="48"/>
      <c r="BH8" s="48"/>
      <c r="BI8" s="48"/>
      <c r="BJ8" s="3"/>
      <c r="BK8" s="3"/>
      <c r="BL8" s="49" t="s">
        <v>14</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26</v>
      </c>
      <c r="Q9" s="44"/>
      <c r="R9" s="44"/>
      <c r="S9" s="44"/>
      <c r="T9" s="44"/>
      <c r="U9" s="44"/>
      <c r="V9" s="44"/>
      <c r="W9" s="44" t="s">
        <v>29</v>
      </c>
      <c r="X9" s="44"/>
      <c r="Y9" s="44"/>
      <c r="Z9" s="44"/>
      <c r="AA9" s="44"/>
      <c r="AB9" s="44"/>
      <c r="AC9" s="44"/>
      <c r="AD9" s="44" t="s">
        <v>23</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33</v>
      </c>
      <c r="BC9" s="44"/>
      <c r="BD9" s="44"/>
      <c r="BE9" s="44"/>
      <c r="BF9" s="44"/>
      <c r="BG9" s="44"/>
      <c r="BH9" s="44"/>
      <c r="BI9" s="44"/>
      <c r="BJ9" s="3"/>
      <c r="BK9" s="3"/>
      <c r="BL9" s="51" t="s">
        <v>36</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90.68</v>
      </c>
      <c r="Q10" s="48"/>
      <c r="R10" s="48"/>
      <c r="S10" s="48"/>
      <c r="T10" s="48"/>
      <c r="U10" s="48"/>
      <c r="V10" s="48"/>
      <c r="W10" s="48">
        <f>データ!Q6</f>
        <v>84.96</v>
      </c>
      <c r="X10" s="48"/>
      <c r="Y10" s="48"/>
      <c r="Z10" s="48"/>
      <c r="AA10" s="48"/>
      <c r="AB10" s="48"/>
      <c r="AC10" s="48"/>
      <c r="AD10" s="47">
        <f>データ!R6</f>
        <v>2700</v>
      </c>
      <c r="AE10" s="47"/>
      <c r="AF10" s="47"/>
      <c r="AG10" s="47"/>
      <c r="AH10" s="47"/>
      <c r="AI10" s="47"/>
      <c r="AJ10" s="47"/>
      <c r="AK10" s="2"/>
      <c r="AL10" s="47">
        <f>データ!V6</f>
        <v>21434</v>
      </c>
      <c r="AM10" s="47"/>
      <c r="AN10" s="47"/>
      <c r="AO10" s="47"/>
      <c r="AP10" s="47"/>
      <c r="AQ10" s="47"/>
      <c r="AR10" s="47"/>
      <c r="AS10" s="47"/>
      <c r="AT10" s="48">
        <f>データ!W6</f>
        <v>4.8</v>
      </c>
      <c r="AU10" s="48"/>
      <c r="AV10" s="48"/>
      <c r="AW10" s="48"/>
      <c r="AX10" s="48"/>
      <c r="AY10" s="48"/>
      <c r="AZ10" s="48"/>
      <c r="BA10" s="48"/>
      <c r="BB10" s="48">
        <f>データ!X6</f>
        <v>4465.42</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46</v>
      </c>
      <c r="F85" s="6" t="s">
        <v>48</v>
      </c>
      <c r="G85" s="6" t="s">
        <v>49</v>
      </c>
      <c r="H85" s="6" t="s">
        <v>0</v>
      </c>
      <c r="I85" s="6" t="s">
        <v>12</v>
      </c>
      <c r="J85" s="6" t="s">
        <v>50</v>
      </c>
      <c r="K85" s="6" t="s">
        <v>51</v>
      </c>
      <c r="L85" s="6" t="s">
        <v>34</v>
      </c>
      <c r="M85" s="6" t="s">
        <v>38</v>
      </c>
      <c r="N85" s="6" t="s">
        <v>52</v>
      </c>
      <c r="O85" s="6" t="s">
        <v>53</v>
      </c>
    </row>
    <row r="86" spans="1:78" hidden="1" x14ac:dyDescent="0.15">
      <c r="B86" s="6"/>
      <c r="C86" s="6"/>
      <c r="D86" s="6"/>
      <c r="E86" s="6" t="str">
        <f>データ!AI6</f>
        <v/>
      </c>
      <c r="F86" s="6" t="s">
        <v>42</v>
      </c>
      <c r="G86" s="6" t="s">
        <v>42</v>
      </c>
      <c r="H86" s="6" t="str">
        <f>データ!BP6</f>
        <v>【705.21】</v>
      </c>
      <c r="I86" s="6" t="str">
        <f>データ!CA6</f>
        <v>【98.96】</v>
      </c>
      <c r="J86" s="6" t="str">
        <f>データ!CL6</f>
        <v>【134.52】</v>
      </c>
      <c r="K86" s="6" t="str">
        <f>データ!CW6</f>
        <v>【59.57】</v>
      </c>
      <c r="L86" s="6" t="str">
        <f>データ!DH6</f>
        <v>【95.57】</v>
      </c>
      <c r="M86" s="6" t="s">
        <v>42</v>
      </c>
      <c r="N86" s="6" t="s">
        <v>42</v>
      </c>
      <c r="O86" s="6" t="str">
        <f>データ!EO6</f>
        <v>【0.30】</v>
      </c>
    </row>
  </sheetData>
  <sheetProtection algorithmName="SHA-512" hashValue="ygzVZzzLA2dEkGzlpU4hOV9eaAdg9TwSJLiBLL+tUOlg9XjAoJPr83GrQp97dwnT93Sw0oJkXjLwr7QH2vtKZw==" saltValue="mC+Aj4fDyNvCMzI+JTndq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35</v>
      </c>
      <c r="C3" s="30" t="s">
        <v>59</v>
      </c>
      <c r="D3" s="30" t="s">
        <v>60</v>
      </c>
      <c r="E3" s="30" t="s">
        <v>7</v>
      </c>
      <c r="F3" s="30" t="s">
        <v>6</v>
      </c>
      <c r="G3" s="30" t="s">
        <v>25</v>
      </c>
      <c r="H3" s="78" t="s">
        <v>56</v>
      </c>
      <c r="I3" s="79"/>
      <c r="J3" s="79"/>
      <c r="K3" s="79"/>
      <c r="L3" s="79"/>
      <c r="M3" s="79"/>
      <c r="N3" s="79"/>
      <c r="O3" s="79"/>
      <c r="P3" s="79"/>
      <c r="Q3" s="79"/>
      <c r="R3" s="79"/>
      <c r="S3" s="79"/>
      <c r="T3" s="79"/>
      <c r="U3" s="79"/>
      <c r="V3" s="79"/>
      <c r="W3" s="79"/>
      <c r="X3" s="80"/>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27</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72</v>
      </c>
      <c r="K5" s="37" t="s">
        <v>73</v>
      </c>
      <c r="L5" s="37" t="s">
        <v>74</v>
      </c>
      <c r="M5" s="37" t="s">
        <v>8</v>
      </c>
      <c r="N5" s="37" t="s">
        <v>75</v>
      </c>
      <c r="O5" s="37" t="s">
        <v>76</v>
      </c>
      <c r="P5" s="37" t="s">
        <v>77</v>
      </c>
      <c r="Q5" s="37" t="s">
        <v>78</v>
      </c>
      <c r="R5" s="37" t="s">
        <v>79</v>
      </c>
      <c r="S5" s="37" t="s">
        <v>80</v>
      </c>
      <c r="T5" s="37" t="s">
        <v>81</v>
      </c>
      <c r="U5" s="37" t="s">
        <v>65</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45</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15">
      <c r="A6" s="28" t="s">
        <v>96</v>
      </c>
      <c r="B6" s="33">
        <f t="shared" ref="B6:X6" si="1">B7</f>
        <v>2020</v>
      </c>
      <c r="C6" s="33">
        <f t="shared" si="1"/>
        <v>343072</v>
      </c>
      <c r="D6" s="33">
        <f t="shared" si="1"/>
        <v>47</v>
      </c>
      <c r="E6" s="33">
        <f t="shared" si="1"/>
        <v>17</v>
      </c>
      <c r="F6" s="33">
        <f t="shared" si="1"/>
        <v>1</v>
      </c>
      <c r="G6" s="33">
        <f t="shared" si="1"/>
        <v>0</v>
      </c>
      <c r="H6" s="33" t="str">
        <f t="shared" si="1"/>
        <v>広島県　熊野町</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90.68</v>
      </c>
      <c r="Q6" s="38">
        <f t="shared" si="1"/>
        <v>84.96</v>
      </c>
      <c r="R6" s="38">
        <f t="shared" si="1"/>
        <v>2700</v>
      </c>
      <c r="S6" s="38">
        <f t="shared" si="1"/>
        <v>23711</v>
      </c>
      <c r="T6" s="38">
        <f t="shared" si="1"/>
        <v>33.76</v>
      </c>
      <c r="U6" s="38">
        <f t="shared" si="1"/>
        <v>702.34</v>
      </c>
      <c r="V6" s="38">
        <f t="shared" si="1"/>
        <v>21434</v>
      </c>
      <c r="W6" s="38">
        <f t="shared" si="1"/>
        <v>4.8</v>
      </c>
      <c r="X6" s="38">
        <f t="shared" si="1"/>
        <v>4465.42</v>
      </c>
      <c r="Y6" s="42">
        <f t="shared" ref="Y6:AH6" si="2">IF(Y7="",NA(),Y7)</f>
        <v>66.81</v>
      </c>
      <c r="Z6" s="42">
        <f t="shared" si="2"/>
        <v>76.02</v>
      </c>
      <c r="AA6" s="42">
        <f t="shared" si="2"/>
        <v>75.510000000000005</v>
      </c>
      <c r="AB6" s="42">
        <f t="shared" si="2"/>
        <v>76.83</v>
      </c>
      <c r="AC6" s="42">
        <f t="shared" si="2"/>
        <v>72.849999999999994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1019.07</v>
      </c>
      <c r="BG6" s="42">
        <f t="shared" si="5"/>
        <v>813.33</v>
      </c>
      <c r="BH6" s="42">
        <f t="shared" si="5"/>
        <v>757.51</v>
      </c>
      <c r="BI6" s="42">
        <f t="shared" si="5"/>
        <v>735.19</v>
      </c>
      <c r="BJ6" s="42">
        <f t="shared" si="5"/>
        <v>815.02</v>
      </c>
      <c r="BK6" s="42">
        <f t="shared" si="5"/>
        <v>1111.31</v>
      </c>
      <c r="BL6" s="42">
        <f t="shared" si="5"/>
        <v>966.33</v>
      </c>
      <c r="BM6" s="42">
        <f t="shared" si="5"/>
        <v>958.81</v>
      </c>
      <c r="BN6" s="42">
        <f t="shared" si="5"/>
        <v>1001.3</v>
      </c>
      <c r="BO6" s="42">
        <f t="shared" si="5"/>
        <v>1050.51</v>
      </c>
      <c r="BP6" s="38" t="str">
        <f>IF(BP7="","",IF(BP7="-","【-】","【"&amp;SUBSTITUTE(TEXT(BP7,"#,##0.00"),"-","△")&amp;"】"))</f>
        <v>【705.21】</v>
      </c>
      <c r="BQ6" s="42">
        <f t="shared" ref="BQ6:BZ6" si="6">IF(BQ7="",NA(),BQ7)</f>
        <v>79.11</v>
      </c>
      <c r="BR6" s="42">
        <f t="shared" si="6"/>
        <v>100</v>
      </c>
      <c r="BS6" s="42">
        <f t="shared" si="6"/>
        <v>100</v>
      </c>
      <c r="BT6" s="42">
        <f t="shared" si="6"/>
        <v>100</v>
      </c>
      <c r="BU6" s="42">
        <f t="shared" si="6"/>
        <v>100</v>
      </c>
      <c r="BV6" s="42">
        <f t="shared" si="6"/>
        <v>75.540000000000006</v>
      </c>
      <c r="BW6" s="42">
        <f t="shared" si="6"/>
        <v>81.739999999999995</v>
      </c>
      <c r="BX6" s="42">
        <f t="shared" si="6"/>
        <v>82.88</v>
      </c>
      <c r="BY6" s="42">
        <f t="shared" si="6"/>
        <v>81.88</v>
      </c>
      <c r="BZ6" s="42">
        <f t="shared" si="6"/>
        <v>82.65</v>
      </c>
      <c r="CA6" s="38" t="str">
        <f>IF(CA7="","",IF(CA7="-","【-】","【"&amp;SUBSTITUTE(TEXT(CA7,"#,##0.00"),"-","△")&amp;"】"))</f>
        <v>【98.96】</v>
      </c>
      <c r="CB6" s="42">
        <f t="shared" ref="CB6:CK6" si="7">IF(CB7="",NA(),CB7)</f>
        <v>190.22</v>
      </c>
      <c r="CC6" s="42">
        <f t="shared" si="7"/>
        <v>150.18</v>
      </c>
      <c r="CD6" s="42">
        <f t="shared" si="7"/>
        <v>150.28</v>
      </c>
      <c r="CE6" s="42">
        <f t="shared" si="7"/>
        <v>151.71</v>
      </c>
      <c r="CF6" s="42">
        <f t="shared" si="7"/>
        <v>152.16999999999999</v>
      </c>
      <c r="CG6" s="42">
        <f t="shared" si="7"/>
        <v>207.96</v>
      </c>
      <c r="CH6" s="42">
        <f t="shared" si="7"/>
        <v>194.31</v>
      </c>
      <c r="CI6" s="42">
        <f t="shared" si="7"/>
        <v>190.99</v>
      </c>
      <c r="CJ6" s="42">
        <f t="shared" si="7"/>
        <v>187.55</v>
      </c>
      <c r="CK6" s="42">
        <f t="shared" si="7"/>
        <v>186.3</v>
      </c>
      <c r="CL6" s="38" t="str">
        <f>IF(CL7="","",IF(CL7="-","【-】","【"&amp;SUBSTITUTE(TEXT(CL7,"#,##0.00"),"-","△")&amp;"】"))</f>
        <v>【134.52】</v>
      </c>
      <c r="CM6" s="42" t="str">
        <f t="shared" ref="CM6:CV6" si="8">IF(CM7="",NA(),CM7)</f>
        <v>-</v>
      </c>
      <c r="CN6" s="42" t="str">
        <f t="shared" si="8"/>
        <v>-</v>
      </c>
      <c r="CO6" s="42" t="str">
        <f t="shared" si="8"/>
        <v>-</v>
      </c>
      <c r="CP6" s="42" t="str">
        <f t="shared" si="8"/>
        <v>-</v>
      </c>
      <c r="CQ6" s="42" t="str">
        <f t="shared" si="8"/>
        <v>-</v>
      </c>
      <c r="CR6" s="42">
        <f t="shared" si="8"/>
        <v>53.51</v>
      </c>
      <c r="CS6" s="42">
        <f t="shared" si="8"/>
        <v>53.5</v>
      </c>
      <c r="CT6" s="42">
        <f t="shared" si="8"/>
        <v>52.58</v>
      </c>
      <c r="CU6" s="42">
        <f t="shared" si="8"/>
        <v>50.94</v>
      </c>
      <c r="CV6" s="42">
        <f t="shared" si="8"/>
        <v>50.53</v>
      </c>
      <c r="CW6" s="38" t="str">
        <f>IF(CW7="","",IF(CW7="-","【-】","【"&amp;SUBSTITUTE(TEXT(CW7,"#,##0.00"),"-","△")&amp;"】"))</f>
        <v>【59.57】</v>
      </c>
      <c r="CX6" s="42">
        <f t="shared" ref="CX6:DG6" si="9">IF(CX7="",NA(),CX7)</f>
        <v>96.61</v>
      </c>
      <c r="CY6" s="42">
        <f t="shared" si="9"/>
        <v>96.83</v>
      </c>
      <c r="CZ6" s="42">
        <f t="shared" si="9"/>
        <v>97</v>
      </c>
      <c r="DA6" s="42">
        <f t="shared" si="9"/>
        <v>96.98</v>
      </c>
      <c r="DB6" s="42">
        <f t="shared" si="9"/>
        <v>97.14</v>
      </c>
      <c r="DC6" s="42">
        <f t="shared" si="9"/>
        <v>83.91</v>
      </c>
      <c r="DD6" s="42">
        <f t="shared" si="9"/>
        <v>83.51</v>
      </c>
      <c r="DE6" s="42">
        <f t="shared" si="9"/>
        <v>83.02</v>
      </c>
      <c r="DF6" s="42">
        <f t="shared" si="9"/>
        <v>82.55</v>
      </c>
      <c r="DG6" s="42">
        <f t="shared" si="9"/>
        <v>82.08</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42">
        <f t="shared" si="12"/>
        <v>0.13</v>
      </c>
      <c r="EI6" s="38">
        <f t="shared" si="12"/>
        <v>0</v>
      </c>
      <c r="EJ6" s="42">
        <f t="shared" si="12"/>
        <v>0.15</v>
      </c>
      <c r="EK6" s="42">
        <f t="shared" si="12"/>
        <v>0.16</v>
      </c>
      <c r="EL6" s="42">
        <f t="shared" si="12"/>
        <v>0.13</v>
      </c>
      <c r="EM6" s="42">
        <f t="shared" si="12"/>
        <v>0.15</v>
      </c>
      <c r="EN6" s="42">
        <f t="shared" si="12"/>
        <v>1.65</v>
      </c>
      <c r="EO6" s="38" t="str">
        <f>IF(EO7="","",IF(EO7="-","【-】","【"&amp;SUBSTITUTE(TEXT(EO7,"#,##0.00"),"-","△")&amp;"】"))</f>
        <v>【0.30】</v>
      </c>
    </row>
    <row r="7" spans="1:145" s="27" customFormat="1" x14ac:dyDescent="0.15">
      <c r="A7" s="28"/>
      <c r="B7" s="34">
        <v>2020</v>
      </c>
      <c r="C7" s="34">
        <v>343072</v>
      </c>
      <c r="D7" s="34">
        <v>47</v>
      </c>
      <c r="E7" s="34">
        <v>17</v>
      </c>
      <c r="F7" s="34">
        <v>1</v>
      </c>
      <c r="G7" s="34">
        <v>0</v>
      </c>
      <c r="H7" s="34" t="s">
        <v>1</v>
      </c>
      <c r="I7" s="34" t="s">
        <v>97</v>
      </c>
      <c r="J7" s="34" t="s">
        <v>98</v>
      </c>
      <c r="K7" s="34" t="s">
        <v>99</v>
      </c>
      <c r="L7" s="34" t="s">
        <v>100</v>
      </c>
      <c r="M7" s="34" t="s">
        <v>101</v>
      </c>
      <c r="N7" s="39" t="s">
        <v>42</v>
      </c>
      <c r="O7" s="39" t="s">
        <v>102</v>
      </c>
      <c r="P7" s="39">
        <v>90.68</v>
      </c>
      <c r="Q7" s="39">
        <v>84.96</v>
      </c>
      <c r="R7" s="39">
        <v>2700</v>
      </c>
      <c r="S7" s="39">
        <v>23711</v>
      </c>
      <c r="T7" s="39">
        <v>33.76</v>
      </c>
      <c r="U7" s="39">
        <v>702.34</v>
      </c>
      <c r="V7" s="39">
        <v>21434</v>
      </c>
      <c r="W7" s="39">
        <v>4.8</v>
      </c>
      <c r="X7" s="39">
        <v>4465.42</v>
      </c>
      <c r="Y7" s="39">
        <v>66.81</v>
      </c>
      <c r="Z7" s="39">
        <v>76.02</v>
      </c>
      <c r="AA7" s="39">
        <v>75.510000000000005</v>
      </c>
      <c r="AB7" s="39">
        <v>76.83</v>
      </c>
      <c r="AC7" s="39">
        <v>72.849999999999994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1019.07</v>
      </c>
      <c r="BG7" s="39">
        <v>813.33</v>
      </c>
      <c r="BH7" s="39">
        <v>757.51</v>
      </c>
      <c r="BI7" s="39">
        <v>735.19</v>
      </c>
      <c r="BJ7" s="39">
        <v>815.02</v>
      </c>
      <c r="BK7" s="39">
        <v>1111.31</v>
      </c>
      <c r="BL7" s="39">
        <v>966.33</v>
      </c>
      <c r="BM7" s="39">
        <v>958.81</v>
      </c>
      <c r="BN7" s="39">
        <v>1001.3</v>
      </c>
      <c r="BO7" s="39">
        <v>1050.51</v>
      </c>
      <c r="BP7" s="39">
        <v>705.21</v>
      </c>
      <c r="BQ7" s="39">
        <v>79.11</v>
      </c>
      <c r="BR7" s="39">
        <v>100</v>
      </c>
      <c r="BS7" s="39">
        <v>100</v>
      </c>
      <c r="BT7" s="39">
        <v>100</v>
      </c>
      <c r="BU7" s="39">
        <v>100</v>
      </c>
      <c r="BV7" s="39">
        <v>75.540000000000006</v>
      </c>
      <c r="BW7" s="39">
        <v>81.739999999999995</v>
      </c>
      <c r="BX7" s="39">
        <v>82.88</v>
      </c>
      <c r="BY7" s="39">
        <v>81.88</v>
      </c>
      <c r="BZ7" s="39">
        <v>82.65</v>
      </c>
      <c r="CA7" s="39">
        <v>98.96</v>
      </c>
      <c r="CB7" s="39">
        <v>190.22</v>
      </c>
      <c r="CC7" s="39">
        <v>150.18</v>
      </c>
      <c r="CD7" s="39">
        <v>150.28</v>
      </c>
      <c r="CE7" s="39">
        <v>151.71</v>
      </c>
      <c r="CF7" s="39">
        <v>152.16999999999999</v>
      </c>
      <c r="CG7" s="39">
        <v>207.96</v>
      </c>
      <c r="CH7" s="39">
        <v>194.31</v>
      </c>
      <c r="CI7" s="39">
        <v>190.99</v>
      </c>
      <c r="CJ7" s="39">
        <v>187.55</v>
      </c>
      <c r="CK7" s="39">
        <v>186.3</v>
      </c>
      <c r="CL7" s="39">
        <v>134.52000000000001</v>
      </c>
      <c r="CM7" s="39" t="s">
        <v>42</v>
      </c>
      <c r="CN7" s="39" t="s">
        <v>42</v>
      </c>
      <c r="CO7" s="39" t="s">
        <v>42</v>
      </c>
      <c r="CP7" s="39" t="s">
        <v>42</v>
      </c>
      <c r="CQ7" s="39" t="s">
        <v>42</v>
      </c>
      <c r="CR7" s="39">
        <v>53.51</v>
      </c>
      <c r="CS7" s="39">
        <v>53.5</v>
      </c>
      <c r="CT7" s="39">
        <v>52.58</v>
      </c>
      <c r="CU7" s="39">
        <v>50.94</v>
      </c>
      <c r="CV7" s="39">
        <v>50.53</v>
      </c>
      <c r="CW7" s="39">
        <v>59.57</v>
      </c>
      <c r="CX7" s="39">
        <v>96.61</v>
      </c>
      <c r="CY7" s="39">
        <v>96.83</v>
      </c>
      <c r="CZ7" s="39">
        <v>97</v>
      </c>
      <c r="DA7" s="39">
        <v>96.98</v>
      </c>
      <c r="DB7" s="39">
        <v>97.14</v>
      </c>
      <c r="DC7" s="39">
        <v>83.91</v>
      </c>
      <c r="DD7" s="39">
        <v>83.51</v>
      </c>
      <c r="DE7" s="39">
        <v>83.02</v>
      </c>
      <c r="DF7" s="39">
        <v>82.55</v>
      </c>
      <c r="DG7" s="39">
        <v>82.08</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0.13</v>
      </c>
      <c r="EI7" s="39">
        <v>0</v>
      </c>
      <c r="EJ7" s="39">
        <v>0.15</v>
      </c>
      <c r="EK7" s="39">
        <v>0.16</v>
      </c>
      <c r="EL7" s="39">
        <v>0.13</v>
      </c>
      <c r="EM7" s="39">
        <v>0.15</v>
      </c>
      <c r="EN7" s="39">
        <v>1.65</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35</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2022-01-12T07:25:15Z</cp:lastPrinted>
  <dcterms:created xsi:type="dcterms:W3CDTF">2021-12-03T07:46:28Z</dcterms:created>
  <dcterms:modified xsi:type="dcterms:W3CDTF">2024-09-10T05:49:12Z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2022-01-24T06:42:06Z</vt:filetime>
  </property>
</Properties>
</file>